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600" tabRatio="518" activeTab="2"/>
  </bookViews>
  <sheets>
    <sheet name="Инвестиции" sheetId="1" r:id="rId1"/>
    <sheet name="Расчет прибыли" sheetId="2" r:id="rId2"/>
    <sheet name="Калькулятор" sheetId="3" r:id="rId3"/>
    <sheet name="Проходимость" sheetId="4" r:id="rId4"/>
  </sheets>
  <definedNames/>
  <calcPr fullCalcOnLoad="1"/>
</workbook>
</file>

<file path=xl/sharedStrings.xml><?xml version="1.0" encoding="utf-8"?>
<sst xmlns="http://schemas.openxmlformats.org/spreadsheetml/2006/main" count="121" uniqueCount="73">
  <si>
    <t>Инвестиции на открытие магазина "Море чая", площадь 40 кв.м</t>
  </si>
  <si>
    <t>паушальный взнос</t>
  </si>
  <si>
    <t>торговое оборудование*</t>
  </si>
  <si>
    <t>реклама и оформление*</t>
  </si>
  <si>
    <t>закупка товара на открытие магазина</t>
  </si>
  <si>
    <t>аренда (депозит)</t>
  </si>
  <si>
    <t>за 2 месяца</t>
  </si>
  <si>
    <t>мебель</t>
  </si>
  <si>
    <t>ремонт</t>
  </si>
  <si>
    <t>если необходим</t>
  </si>
  <si>
    <t>ИТОГО</t>
  </si>
  <si>
    <r>
      <t xml:space="preserve">* В течение 3-х лет возвращаем </t>
    </r>
    <r>
      <rPr>
        <b/>
        <sz val="12"/>
        <rFont val="Arial"/>
        <family val="2"/>
      </rPr>
      <t>200 000</t>
    </r>
    <r>
      <rPr>
        <sz val="12"/>
        <rFont val="Arial"/>
        <family val="2"/>
      </rPr>
      <t xml:space="preserve"> рублей за рекламную вывеску и оборудование </t>
    </r>
  </si>
  <si>
    <t>* Возвращаем 5% с каждого платежа</t>
  </si>
  <si>
    <t>КАЛЬКУЛЯТОР РАСЧЕТА ПРИБЫЛИ</t>
  </si>
  <si>
    <t>ПОКАЗАТЕЛЬ</t>
  </si>
  <si>
    <t>ЗНАЧЕНИЕ</t>
  </si>
  <si>
    <t>выручка</t>
  </si>
  <si>
    <t>Выручка магазина (среднемесячная)</t>
  </si>
  <si>
    <t>Наценка на товар</t>
  </si>
  <si>
    <t>Прибыль магазина</t>
  </si>
  <si>
    <t>расходы</t>
  </si>
  <si>
    <t>Закупка товара от объема продаж</t>
  </si>
  <si>
    <t>Рекомендуемый процент наценки на товар для г.Москва – 120%</t>
  </si>
  <si>
    <t>Цена закупки товара</t>
  </si>
  <si>
    <t>Аренда</t>
  </si>
  <si>
    <t>Для городов с населением до 2 млн.ч – 90%</t>
  </si>
  <si>
    <t>Зарплата 2ух продавцов</t>
  </si>
  <si>
    <t>налог на з.л.</t>
  </si>
  <si>
    <t>Для городов с населением менее 1 млн.ч – 70%</t>
  </si>
  <si>
    <t>итого налоги на з.п. (рекомендуется оптимизация)</t>
  </si>
  <si>
    <t>транспортные расходы</t>
  </si>
  <si>
    <t>коммунальные расходы</t>
  </si>
  <si>
    <t>прочие расходы</t>
  </si>
  <si>
    <t>Итого (чистая прибыль)</t>
  </si>
  <si>
    <t>цветом выделены заполняемые ячейки</t>
  </si>
  <si>
    <t>КАЛЬКУЛЯТОР  РАСХОДОВ/ДОХОДОВ</t>
  </si>
  <si>
    <t>Показатель</t>
  </si>
  <si>
    <t>Значение</t>
  </si>
  <si>
    <t>Итого расходов</t>
  </si>
  <si>
    <t>Остаток маржи</t>
  </si>
  <si>
    <t>аренда помещения</t>
  </si>
  <si>
    <t>заработная плата</t>
  </si>
  <si>
    <t>заработная плата продавцов</t>
  </si>
  <si>
    <t>количество продавцов</t>
  </si>
  <si>
    <t>ИТОГО (з.плата)</t>
  </si>
  <si>
    <t>налог на з.плату</t>
  </si>
  <si>
    <t>ИТОГО (налоги на з.плату)</t>
  </si>
  <si>
    <t>покупателей</t>
  </si>
  <si>
    <t>40</t>
  </si>
  <si>
    <t>средний чек</t>
  </si>
  <si>
    <t>дней продаж</t>
  </si>
  <si>
    <t>закупка</t>
  </si>
  <si>
    <t>закупочная стоимость товара</t>
  </si>
  <si>
    <t>торговая маржа (выручка/закупка)</t>
  </si>
  <si>
    <t xml:space="preserve">ИТОГО </t>
  </si>
  <si>
    <t>Срок окупаемости вложенных средств, мес.</t>
  </si>
  <si>
    <t>ПРОХОДИМОСТЬ ПОМЕЩЕНИЯ</t>
  </si>
  <si>
    <t>ВЫРУЧКА МАГАЗИНА В ДЕНЬ*</t>
  </si>
  <si>
    <t>Адрес помещения</t>
  </si>
  <si>
    <t>будний день</t>
  </si>
  <si>
    <t>выходной день</t>
  </si>
  <si>
    <t xml:space="preserve">время </t>
  </si>
  <si>
    <t>кол-во</t>
  </si>
  <si>
    <t>время</t>
  </si>
  <si>
    <t xml:space="preserve">кол-во </t>
  </si>
  <si>
    <t>покупатели</t>
  </si>
  <si>
    <t>12.00 – 14.00</t>
  </si>
  <si>
    <t>17.00 – 19.00</t>
  </si>
  <si>
    <t>в среднем за день</t>
  </si>
  <si>
    <t>зайдут</t>
  </si>
  <si>
    <t>* Данный расчет является примерным и не дает гарантий таких же показателей</t>
  </si>
  <si>
    <r>
      <t xml:space="preserve">    Замер проходимости помещения рекомендуется производить 2 раза в день, в течение 1 часа, во временной промежуток с 12.00 до 14.00 и с 17.00 до 19.00, в выходной и будний день. Для понимания среднего показателя замер должен производиться в типичную погоду для города и не в  праздники.                                                                                                                                   При вводе цифры проходимости, средняя проходимость и выручка за день считается автоматически.                                                                                                   </t>
    </r>
    <r>
      <rPr>
        <b/>
        <sz val="12"/>
        <rFont val="Arial"/>
        <family val="2"/>
      </rPr>
      <t>Рекомендуемая проходимость за 1 час – больше 300 человек</t>
    </r>
  </si>
  <si>
    <t>расходы по системе налогообложения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</si>
</sst>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[$руб.-419];\-#,##0\ [$руб.-419]"/>
    <numFmt numFmtId="173" formatCode="#,##0\ [$руб.-419];[Red]\-#,##0\ [$руб.-419]"/>
    <numFmt numFmtId="174" formatCode="0.0%"/>
  </numFmts>
  <fonts count="27">
    <font>
      <sz val="10"/>
      <name val="Arial"/>
      <family val="2"/>
    </font>
    <font>
      <sz val="15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1" borderId="0" applyNumberFormat="0" applyBorder="0" applyAlignment="0" applyProtection="0"/>
    <xf numFmtId="0" fontId="17" fillId="3" borderId="1" applyNumberFormat="0" applyAlignment="0" applyProtection="0"/>
    <xf numFmtId="0" fontId="18" fillId="4" borderId="2" applyNumberFormat="0" applyAlignment="0" applyProtection="0"/>
    <xf numFmtId="0" fontId="19" fillId="4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3" borderId="7" applyNumberFormat="0" applyAlignment="0" applyProtection="0"/>
    <xf numFmtId="0" fontId="10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5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6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/>
    </xf>
    <xf numFmtId="0" fontId="2" fillId="17" borderId="10" xfId="0" applyFont="1" applyFill="1" applyBorder="1" applyAlignment="1">
      <alignment/>
    </xf>
    <xf numFmtId="172" fontId="2" fillId="17" borderId="10" xfId="0" applyNumberFormat="1" applyFont="1" applyFill="1" applyBorder="1" applyAlignment="1">
      <alignment/>
    </xf>
    <xf numFmtId="9" fontId="2" fillId="17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72" fontId="7" fillId="0" borderId="10" xfId="0" applyNumberFormat="1" applyFont="1" applyBorder="1" applyAlignment="1">
      <alignment/>
    </xf>
    <xf numFmtId="0" fontId="8" fillId="17" borderId="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0" fillId="18" borderId="0" xfId="0" applyFill="1" applyAlignment="1">
      <alignment/>
    </xf>
    <xf numFmtId="0" fontId="2" fillId="17" borderId="10" xfId="0" applyFont="1" applyFill="1" applyBorder="1" applyAlignment="1">
      <alignment wrapText="1"/>
    </xf>
    <xf numFmtId="172" fontId="2" fillId="17" borderId="10" xfId="0" applyNumberFormat="1" applyFont="1" applyFill="1" applyBorder="1" applyAlignment="1">
      <alignment wrapText="1"/>
    </xf>
    <xf numFmtId="172" fontId="2" fillId="0" borderId="10" xfId="0" applyNumberFormat="1" applyFont="1" applyBorder="1" applyAlignment="1">
      <alignment wrapText="1"/>
    </xf>
    <xf numFmtId="172" fontId="2" fillId="0" borderId="0" xfId="0" applyNumberFormat="1" applyFont="1" applyAlignment="1">
      <alignment/>
    </xf>
    <xf numFmtId="10" fontId="2" fillId="17" borderId="10" xfId="0" applyNumberFormat="1" applyFont="1" applyFill="1" applyBorder="1" applyAlignment="1">
      <alignment wrapText="1"/>
    </xf>
    <xf numFmtId="49" fontId="2" fillId="17" borderId="10" xfId="0" applyNumberFormat="1" applyFont="1" applyFill="1" applyBorder="1" applyAlignment="1">
      <alignment horizontal="right" wrapText="1"/>
    </xf>
    <xf numFmtId="173" fontId="2" fillId="17" borderId="10" xfId="0" applyNumberFormat="1" applyFont="1" applyFill="1" applyBorder="1" applyAlignment="1">
      <alignment wrapText="1"/>
    </xf>
    <xf numFmtId="173" fontId="2" fillId="0" borderId="10" xfId="0" applyNumberFormat="1" applyFont="1" applyBorder="1" applyAlignment="1">
      <alignment wrapText="1"/>
    </xf>
    <xf numFmtId="0" fontId="6" fillId="18" borderId="10" xfId="0" applyFont="1" applyFill="1" applyBorder="1" applyAlignment="1">
      <alignment wrapText="1"/>
    </xf>
    <xf numFmtId="172" fontId="5" fillId="0" borderId="11" xfId="0" applyNumberFormat="1" applyFont="1" applyBorder="1" applyAlignment="1">
      <alignment wrapText="1"/>
    </xf>
    <xf numFmtId="172" fontId="5" fillId="19" borderId="12" xfId="0" applyNumberFormat="1" applyFont="1" applyFill="1" applyBorder="1" applyAlignment="1">
      <alignment wrapText="1"/>
    </xf>
    <xf numFmtId="172" fontId="2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17" borderId="10" xfId="0" applyFill="1" applyBorder="1" applyAlignment="1">
      <alignment/>
    </xf>
    <xf numFmtId="0" fontId="0" fillId="17" borderId="10" xfId="0" applyNumberFormat="1" applyFill="1" applyBorder="1" applyAlignment="1">
      <alignment horizontal="left"/>
    </xf>
    <xf numFmtId="0" fontId="0" fillId="17" borderId="10" xfId="0" applyFill="1" applyBorder="1" applyAlignment="1">
      <alignment horizontal="left"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1" fontId="0" fillId="17" borderId="10" xfId="0" applyNumberFormat="1" applyFill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2" fillId="2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2" fillId="21" borderId="14" xfId="0" applyFont="1" applyFill="1" applyBorder="1" applyAlignment="1">
      <alignment horizontal="center"/>
    </xf>
    <xf numFmtId="0" fontId="2" fillId="21" borderId="14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17" borderId="10" xfId="0" applyFill="1" applyBorder="1" applyAlignment="1">
      <alignment/>
    </xf>
    <xf numFmtId="0" fontId="0" fillId="0" borderId="10" xfId="0" applyFont="1" applyBorder="1" applyAlignment="1">
      <alignment/>
    </xf>
    <xf numFmtId="0" fontId="8" fillId="17" borderId="0" xfId="0" applyFont="1" applyFill="1" applyBorder="1" applyAlignment="1">
      <alignment wrapText="1"/>
    </xf>
    <xf numFmtId="0" fontId="0" fillId="20" borderId="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123825</xdr:rowOff>
    </xdr:from>
    <xdr:to>
      <xdr:col>3</xdr:col>
      <xdr:colOff>333375</xdr:colOff>
      <xdr:row>8</xdr:row>
      <xdr:rowOff>152400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47675"/>
          <a:ext cx="46672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152400</xdr:rowOff>
    </xdr:from>
    <xdr:to>
      <xdr:col>8</xdr:col>
      <xdr:colOff>266700</xdr:colOff>
      <xdr:row>11</xdr:row>
      <xdr:rowOff>123825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314325"/>
          <a:ext cx="1809750" cy="1809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4</xdr:row>
      <xdr:rowOff>114300</xdr:rowOff>
    </xdr:from>
    <xdr:to>
      <xdr:col>9</xdr:col>
      <xdr:colOff>66675</xdr:colOff>
      <xdr:row>11</xdr:row>
      <xdr:rowOff>180975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857250"/>
          <a:ext cx="1809750" cy="1762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628650</xdr:colOff>
      <xdr:row>1</xdr:row>
      <xdr:rowOff>57150</xdr:rowOff>
    </xdr:from>
    <xdr:to>
      <xdr:col>10</xdr:col>
      <xdr:colOff>1390650</xdr:colOff>
      <xdr:row>7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19075"/>
          <a:ext cx="469582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I27"/>
  <sheetViews>
    <sheetView zoomScalePageLayoutView="0" workbookViewId="0" topLeftCell="A4">
      <selection activeCell="F16" sqref="F16"/>
    </sheetView>
  </sheetViews>
  <sheetFormatPr defaultColWidth="11.57421875" defaultRowHeight="12.75"/>
  <cols>
    <col min="1" max="1" width="4.140625" style="0" customWidth="1"/>
    <col min="2" max="2" width="43.00390625" style="0" customWidth="1"/>
    <col min="3" max="3" width="25.140625" style="0" customWidth="1"/>
    <col min="4" max="4" width="25.8515625" style="0" customWidth="1"/>
  </cols>
  <sheetData>
    <row r="11" spans="2:4" ht="18.75">
      <c r="B11" s="47" t="s">
        <v>0</v>
      </c>
      <c r="C11" s="47"/>
      <c r="D11" s="47"/>
    </row>
    <row r="12" spans="2:4" ht="15">
      <c r="B12" s="1"/>
      <c r="C12" s="1"/>
      <c r="D12" s="1"/>
    </row>
    <row r="13" spans="2:9" ht="16.5">
      <c r="B13" s="2" t="s">
        <v>1</v>
      </c>
      <c r="C13" s="3">
        <v>0</v>
      </c>
      <c r="D13" s="4"/>
      <c r="E13" s="48"/>
      <c r="F13" s="48"/>
      <c r="G13" s="48"/>
      <c r="H13" s="48"/>
      <c r="I13" s="48"/>
    </row>
    <row r="14" spans="2:4" ht="16.5">
      <c r="B14" s="2" t="s">
        <v>2</v>
      </c>
      <c r="C14" s="3">
        <v>200000</v>
      </c>
      <c r="D14" s="4"/>
    </row>
    <row r="15" spans="2:9" ht="16.5">
      <c r="B15" s="2" t="s">
        <v>3</v>
      </c>
      <c r="C15" s="3">
        <v>100000</v>
      </c>
      <c r="D15" s="4"/>
      <c r="E15" s="49"/>
      <c r="F15" s="49"/>
      <c r="G15" s="49"/>
      <c r="H15" s="49"/>
      <c r="I15" s="49"/>
    </row>
    <row r="16" spans="2:4" ht="16.5">
      <c r="B16" s="2" t="s">
        <v>4</v>
      </c>
      <c r="C16" s="3">
        <v>250000</v>
      </c>
      <c r="D16" s="4"/>
    </row>
    <row r="17" spans="2:4" ht="16.5">
      <c r="B17" s="2" t="s">
        <v>5</v>
      </c>
      <c r="C17" s="3">
        <v>100000</v>
      </c>
      <c r="D17" s="4" t="s">
        <v>6</v>
      </c>
    </row>
    <row r="18" spans="2:4" ht="16.5">
      <c r="B18" s="2" t="s">
        <v>7</v>
      </c>
      <c r="C18" s="3"/>
      <c r="D18" s="4"/>
    </row>
    <row r="19" spans="2:4" ht="16.5">
      <c r="B19" s="2" t="s">
        <v>8</v>
      </c>
      <c r="C19" s="3"/>
      <c r="D19" s="4" t="s">
        <v>9</v>
      </c>
    </row>
    <row r="20" spans="2:4" ht="16.5">
      <c r="B20" s="2"/>
      <c r="C20" s="3"/>
      <c r="D20" s="4"/>
    </row>
    <row r="21" spans="2:4" ht="16.5">
      <c r="B21" s="2"/>
      <c r="C21" s="3"/>
      <c r="D21" s="4"/>
    </row>
    <row r="22" spans="2:4" ht="16.5">
      <c r="B22" s="2"/>
      <c r="C22" s="3"/>
      <c r="D22" s="4"/>
    </row>
    <row r="23" spans="2:4" ht="16.5">
      <c r="B23" s="2" t="s">
        <v>10</v>
      </c>
      <c r="C23" s="3">
        <f>C13+C14+C15+C16+C17+C18+C19</f>
        <v>650000</v>
      </c>
      <c r="D23" s="4"/>
    </row>
    <row r="25" spans="2:4" ht="15" customHeight="1">
      <c r="B25" s="50" t="s">
        <v>11</v>
      </c>
      <c r="C25" s="50"/>
      <c r="D25" s="50"/>
    </row>
    <row r="26" ht="15">
      <c r="B26" s="1" t="s">
        <v>12</v>
      </c>
    </row>
    <row r="27" ht="12.75">
      <c r="B27" s="8"/>
    </row>
  </sheetData>
  <sheetProtection selectLockedCells="1" selectUnlockedCells="1"/>
  <mergeCells count="4">
    <mergeCell ref="B11:D11"/>
    <mergeCell ref="E13:I13"/>
    <mergeCell ref="E15:I15"/>
    <mergeCell ref="B25:D2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J27"/>
  <sheetViews>
    <sheetView zoomScalePageLayoutView="0" workbookViewId="0" topLeftCell="A4">
      <selection activeCell="B32" sqref="B32"/>
    </sheetView>
  </sheetViews>
  <sheetFormatPr defaultColWidth="11.57421875" defaultRowHeight="12.75"/>
  <cols>
    <col min="1" max="1" width="6.57421875" style="0" customWidth="1"/>
    <col min="2" max="2" width="55.00390625" style="0" customWidth="1"/>
    <col min="3" max="3" width="31.7109375" style="0" customWidth="1"/>
    <col min="4" max="4" width="2.421875" style="0" customWidth="1"/>
    <col min="5" max="5" width="5.7109375" style="0" customWidth="1"/>
    <col min="6" max="6" width="4.57421875" style="0" customWidth="1"/>
  </cols>
  <sheetData>
    <row r="4" spans="2:4" ht="20.25">
      <c r="B4" s="51" t="s">
        <v>13</v>
      </c>
      <c r="C4" s="51"/>
      <c r="D4" s="51"/>
    </row>
    <row r="8" spans="2:3" ht="15.75">
      <c r="B8" s="9" t="s">
        <v>14</v>
      </c>
      <c r="C8" s="9" t="s">
        <v>15</v>
      </c>
    </row>
    <row r="9" spans="2:3" ht="15">
      <c r="B9" s="52" t="s">
        <v>16</v>
      </c>
      <c r="C9" s="52"/>
    </row>
    <row r="10" spans="2:3" ht="15">
      <c r="B10" s="10" t="s">
        <v>17</v>
      </c>
      <c r="C10" s="11">
        <v>540000</v>
      </c>
    </row>
    <row r="11" spans="2:3" ht="15">
      <c r="B11" s="10" t="s">
        <v>18</v>
      </c>
      <c r="C11" s="12">
        <v>0.9</v>
      </c>
    </row>
    <row r="12" spans="2:3" ht="15">
      <c r="B12" s="13" t="s">
        <v>19</v>
      </c>
      <c r="C12" s="14">
        <f>C10*0.48</f>
        <v>259200</v>
      </c>
    </row>
    <row r="13" spans="2:3" ht="15">
      <c r="B13" s="52" t="s">
        <v>20</v>
      </c>
      <c r="C13" s="52"/>
    </row>
    <row r="14" spans="2:10" ht="15">
      <c r="B14" s="10" t="s">
        <v>21</v>
      </c>
      <c r="C14" s="12">
        <v>0.52</v>
      </c>
      <c r="E14" s="53" t="s">
        <v>22</v>
      </c>
      <c r="F14" s="53"/>
      <c r="G14" s="53"/>
      <c r="H14" s="53"/>
      <c r="I14" s="53"/>
      <c r="J14" s="53"/>
    </row>
    <row r="15" spans="2:3" ht="15">
      <c r="B15" s="10" t="s">
        <v>23</v>
      </c>
      <c r="C15" s="11">
        <f>C10*C14</f>
        <v>280800</v>
      </c>
    </row>
    <row r="16" spans="2:9" ht="15">
      <c r="B16" s="10" t="s">
        <v>24</v>
      </c>
      <c r="C16" s="11">
        <v>50000</v>
      </c>
      <c r="E16" s="49" t="s">
        <v>25</v>
      </c>
      <c r="F16" s="49"/>
      <c r="G16" s="49"/>
      <c r="H16" s="49"/>
      <c r="I16" s="49"/>
    </row>
    <row r="17" spans="2:3" ht="15">
      <c r="B17" s="10" t="s">
        <v>26</v>
      </c>
      <c r="C17" s="11">
        <v>50000</v>
      </c>
    </row>
    <row r="18" spans="2:9" ht="15">
      <c r="B18" s="10" t="s">
        <v>27</v>
      </c>
      <c r="C18" s="12">
        <v>0.30000000000000004</v>
      </c>
      <c r="E18" s="49" t="s">
        <v>28</v>
      </c>
      <c r="F18" s="49"/>
      <c r="G18" s="49"/>
      <c r="H18" s="49"/>
      <c r="I18" s="49"/>
    </row>
    <row r="19" spans="2:3" ht="15">
      <c r="B19" s="13" t="s">
        <v>29</v>
      </c>
      <c r="C19" s="14">
        <f>C17*C18</f>
        <v>15000.000000000002</v>
      </c>
    </row>
    <row r="20" spans="2:3" ht="15">
      <c r="B20" s="10" t="s">
        <v>72</v>
      </c>
      <c r="C20" s="11">
        <v>3000</v>
      </c>
    </row>
    <row r="21" spans="2:3" ht="15">
      <c r="B21" s="10" t="s">
        <v>30</v>
      </c>
      <c r="C21" s="11">
        <v>5000</v>
      </c>
    </row>
    <row r="22" spans="2:3" ht="15">
      <c r="B22" s="10" t="s">
        <v>31</v>
      </c>
      <c r="C22" s="11">
        <v>10000</v>
      </c>
    </row>
    <row r="23" spans="2:3" ht="15">
      <c r="B23" s="10" t="s">
        <v>32</v>
      </c>
      <c r="C23" s="11">
        <v>10000</v>
      </c>
    </row>
    <row r="24" spans="2:3" ht="18">
      <c r="B24" s="15" t="s">
        <v>33</v>
      </c>
      <c r="C24" s="16">
        <f>C10-C15-C16-C17-C19-C20-C21-C22-C23</f>
        <v>116200</v>
      </c>
    </row>
    <row r="27" ht="12.75">
      <c r="B27" s="17" t="s">
        <v>34</v>
      </c>
    </row>
  </sheetData>
  <sheetProtection selectLockedCells="1" selectUnlockedCells="1"/>
  <mergeCells count="6">
    <mergeCell ref="E16:I16"/>
    <mergeCell ref="E18:I18"/>
    <mergeCell ref="B4:D4"/>
    <mergeCell ref="B9:C9"/>
    <mergeCell ref="B13:C13"/>
    <mergeCell ref="E14:J1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38"/>
  <sheetViews>
    <sheetView tabSelected="1" zoomScalePageLayoutView="0" workbookViewId="0" topLeftCell="A7">
      <selection activeCell="J21" sqref="J21"/>
    </sheetView>
  </sheetViews>
  <sheetFormatPr defaultColWidth="11.57421875" defaultRowHeight="12.75"/>
  <cols>
    <col min="1" max="1" width="6.57421875" style="0" customWidth="1"/>
    <col min="2" max="2" width="38.28125" style="0" customWidth="1"/>
    <col min="3" max="3" width="20.28125" style="0" customWidth="1"/>
    <col min="4" max="4" width="24.140625" style="0" customWidth="1"/>
    <col min="5" max="5" width="22.8515625" style="0" customWidth="1"/>
  </cols>
  <sheetData>
    <row r="3" spans="2:3" ht="20.25">
      <c r="B3" s="51" t="s">
        <v>35</v>
      </c>
      <c r="C3" s="51"/>
    </row>
    <row r="5" spans="2:7" ht="18">
      <c r="B5" s="15" t="s">
        <v>36</v>
      </c>
      <c r="C5" s="18" t="s">
        <v>37</v>
      </c>
      <c r="D5" s="18" t="s">
        <v>38</v>
      </c>
      <c r="E5" s="18" t="s">
        <v>39</v>
      </c>
      <c r="F5" s="19"/>
      <c r="G5" s="19"/>
    </row>
    <row r="6" spans="2:7" ht="15">
      <c r="B6" s="56" t="s">
        <v>40</v>
      </c>
      <c r="C6" s="56"/>
      <c r="D6" s="56"/>
      <c r="E6" s="56"/>
      <c r="F6" s="19"/>
      <c r="G6" s="19"/>
    </row>
    <row r="7" spans="2:7" ht="26.25" customHeight="1">
      <c r="B7" s="20" t="s">
        <v>40</v>
      </c>
      <c r="C7" s="21">
        <v>50000</v>
      </c>
      <c r="D7" s="22"/>
      <c r="E7" s="22"/>
      <c r="F7" s="19"/>
      <c r="G7" s="19"/>
    </row>
    <row r="8" spans="2:7" ht="12.75" customHeight="1">
      <c r="B8" s="57" t="s">
        <v>41</v>
      </c>
      <c r="C8" s="57"/>
      <c r="D8" s="57"/>
      <c r="E8" s="57"/>
      <c r="F8" s="19"/>
      <c r="G8" s="19"/>
    </row>
    <row r="9" spans="2:7" ht="19.5" customHeight="1">
      <c r="B9" s="20" t="s">
        <v>42</v>
      </c>
      <c r="C9" s="21">
        <v>25000</v>
      </c>
      <c r="D9" s="22"/>
      <c r="E9" s="22"/>
      <c r="F9" s="19"/>
      <c r="G9" s="19"/>
    </row>
    <row r="10" spans="2:7" ht="21.75" customHeight="1">
      <c r="B10" s="20" t="s">
        <v>43</v>
      </c>
      <c r="C10" s="25">
        <v>2</v>
      </c>
      <c r="D10" s="22"/>
      <c r="E10" s="22"/>
      <c r="F10" s="19"/>
      <c r="G10" s="19"/>
    </row>
    <row r="11" spans="2:7" ht="20.25" customHeight="1">
      <c r="B11" s="22" t="s">
        <v>44</v>
      </c>
      <c r="C11" s="23">
        <f>C9*C10</f>
        <v>50000</v>
      </c>
      <c r="D11" s="22"/>
      <c r="E11" s="22"/>
      <c r="F11" s="19"/>
      <c r="G11" s="19"/>
    </row>
    <row r="12" spans="2:7" ht="18.75" customHeight="1">
      <c r="B12" s="20" t="s">
        <v>45</v>
      </c>
      <c r="C12" s="24">
        <v>0.30000000000000004</v>
      </c>
      <c r="D12" s="22"/>
      <c r="E12" s="22"/>
      <c r="F12" s="19"/>
      <c r="G12" s="19"/>
    </row>
    <row r="13" spans="2:7" ht="21" customHeight="1">
      <c r="B13" s="22" t="s">
        <v>46</v>
      </c>
      <c r="C13" s="22">
        <f>C11*C12</f>
        <v>15000.000000000002</v>
      </c>
      <c r="D13" s="22"/>
      <c r="E13" s="22"/>
      <c r="F13" s="19"/>
      <c r="G13" s="19"/>
    </row>
    <row r="14" spans="2:7" ht="12.75" customHeight="1">
      <c r="B14" s="57" t="s">
        <v>16</v>
      </c>
      <c r="C14" s="57"/>
      <c r="D14" s="57"/>
      <c r="E14" s="57"/>
      <c r="F14" s="19"/>
      <c r="G14" s="19"/>
    </row>
    <row r="15" spans="2:7" ht="20.25" customHeight="1">
      <c r="B15" s="20" t="s">
        <v>47</v>
      </c>
      <c r="C15" s="25" t="s">
        <v>48</v>
      </c>
      <c r="D15" s="22"/>
      <c r="E15" s="22"/>
      <c r="F15" s="19"/>
      <c r="G15" s="19"/>
    </row>
    <row r="16" spans="2:7" ht="21.75" customHeight="1">
      <c r="B16" s="20" t="s">
        <v>49</v>
      </c>
      <c r="C16" s="26">
        <v>450</v>
      </c>
      <c r="D16" s="22"/>
      <c r="E16" s="22"/>
      <c r="F16" s="19"/>
      <c r="G16" s="19"/>
    </row>
    <row r="17" spans="2:7" ht="21" customHeight="1">
      <c r="B17" s="20" t="s">
        <v>50</v>
      </c>
      <c r="C17" s="25">
        <v>30</v>
      </c>
      <c r="D17" s="22"/>
      <c r="E17" s="22"/>
      <c r="F17" s="19"/>
      <c r="G17" s="19"/>
    </row>
    <row r="18" spans="2:7" ht="19.5" customHeight="1">
      <c r="B18" s="22" t="s">
        <v>16</v>
      </c>
      <c r="C18" s="27">
        <f>C15*C16*C17</f>
        <v>540000</v>
      </c>
      <c r="D18" s="22"/>
      <c r="E18" s="22"/>
      <c r="F18" s="19"/>
      <c r="G18" s="19"/>
    </row>
    <row r="19" spans="2:7" ht="12.75" customHeight="1">
      <c r="B19" s="57" t="s">
        <v>51</v>
      </c>
      <c r="C19" s="57" t="s">
        <v>51</v>
      </c>
      <c r="D19" s="57"/>
      <c r="E19" s="57"/>
      <c r="F19" s="19"/>
      <c r="G19" s="19"/>
    </row>
    <row r="20" spans="2:7" ht="21.75" customHeight="1">
      <c r="B20" s="20" t="s">
        <v>52</v>
      </c>
      <c r="C20" s="24">
        <v>0.5</v>
      </c>
      <c r="D20" s="22"/>
      <c r="E20" s="22"/>
      <c r="F20" s="19"/>
      <c r="G20" s="19"/>
    </row>
    <row r="21" spans="2:7" ht="25.5" customHeight="1">
      <c r="B21" s="22" t="s">
        <v>52</v>
      </c>
      <c r="C21" s="22">
        <f>C18*C20</f>
        <v>270000</v>
      </c>
      <c r="D21" s="22"/>
      <c r="E21" s="22"/>
      <c r="F21" s="19"/>
      <c r="G21" s="19"/>
    </row>
    <row r="22" spans="2:5" ht="21.75" customHeight="1">
      <c r="B22" s="22" t="s">
        <v>53</v>
      </c>
      <c r="C22" s="22">
        <f>C18-C21</f>
        <v>270000</v>
      </c>
      <c r="D22" s="22"/>
      <c r="E22" s="22"/>
    </row>
    <row r="23" spans="2:5" ht="12.75" customHeight="1">
      <c r="B23" s="57" t="s">
        <v>32</v>
      </c>
      <c r="C23" s="57"/>
      <c r="D23" s="57"/>
      <c r="E23" s="57"/>
    </row>
    <row r="24" spans="2:5" ht="25.5" customHeight="1">
      <c r="B24" s="20" t="s">
        <v>72</v>
      </c>
      <c r="C24" s="21">
        <v>3000</v>
      </c>
      <c r="D24" s="22"/>
      <c r="E24" s="22"/>
    </row>
    <row r="25" spans="2:5" ht="19.5" customHeight="1">
      <c r="B25" s="20" t="s">
        <v>30</v>
      </c>
      <c r="C25" s="21">
        <v>5000</v>
      </c>
      <c r="D25" s="22"/>
      <c r="E25" s="22"/>
    </row>
    <row r="26" spans="2:5" ht="18">
      <c r="B26" s="20" t="s">
        <v>32</v>
      </c>
      <c r="C26" s="21">
        <v>15000</v>
      </c>
      <c r="D26" s="22"/>
      <c r="E26" s="28"/>
    </row>
    <row r="27" spans="2:5" ht="18" customHeight="1">
      <c r="B27" s="54" t="s">
        <v>54</v>
      </c>
      <c r="C27" s="54"/>
      <c r="D27" s="29">
        <f>C7+C11+C13+C24+C25+C26</f>
        <v>138000</v>
      </c>
      <c r="E27" s="30">
        <f>'Расчет прибыли'!C12-Калькулятор!D27</f>
        <v>121200</v>
      </c>
    </row>
    <row r="28" spans="2:5" ht="15">
      <c r="B28" s="7"/>
      <c r="C28" s="7"/>
      <c r="D28" s="7"/>
      <c r="E28" s="7"/>
    </row>
    <row r="29" spans="2:5" ht="25.5">
      <c r="B29" s="17" t="s">
        <v>34</v>
      </c>
      <c r="C29" s="7"/>
      <c r="D29" s="7"/>
      <c r="E29" s="31"/>
    </row>
    <row r="30" spans="2:5" ht="30" customHeight="1">
      <c r="B30" s="55" t="s">
        <v>55</v>
      </c>
      <c r="C30" s="55"/>
      <c r="D30" s="7"/>
      <c r="E30" s="32">
        <f>Инвестиции!C23/Калькулятор!E27</f>
        <v>5.363036303630363</v>
      </c>
    </row>
    <row r="31" spans="2:5" ht="15">
      <c r="B31" s="7"/>
      <c r="C31" s="7"/>
      <c r="D31" s="7"/>
      <c r="E31" s="7"/>
    </row>
    <row r="32" spans="2:5" ht="15">
      <c r="B32" s="7"/>
      <c r="C32" s="7"/>
      <c r="D32" s="7"/>
      <c r="E32" s="7"/>
    </row>
    <row r="33" spans="2:5" ht="15">
      <c r="B33" s="7"/>
      <c r="C33" s="7"/>
      <c r="D33" s="7"/>
      <c r="E33" s="7"/>
    </row>
    <row r="34" spans="2:5" ht="15">
      <c r="B34" s="5"/>
      <c r="C34" s="5"/>
      <c r="D34" s="33"/>
      <c r="E34" s="5"/>
    </row>
    <row r="35" spans="2:5" ht="15">
      <c r="B35" s="5"/>
      <c r="C35" s="5"/>
      <c r="D35" s="5"/>
      <c r="E35" s="5"/>
    </row>
    <row r="36" spans="2:5" ht="15">
      <c r="B36" s="5"/>
      <c r="C36" s="5"/>
      <c r="D36" s="5"/>
      <c r="E36" s="5"/>
    </row>
    <row r="37" spans="2:5" ht="15">
      <c r="B37" s="5"/>
      <c r="C37" s="5"/>
      <c r="D37" s="5"/>
      <c r="E37" s="5"/>
    </row>
    <row r="38" spans="2:5" ht="15">
      <c r="B38" s="5"/>
      <c r="C38" s="5"/>
      <c r="D38" s="5"/>
      <c r="E38" s="5"/>
    </row>
  </sheetData>
  <sheetProtection selectLockedCells="1" selectUnlockedCells="1"/>
  <mergeCells count="8">
    <mergeCell ref="B27:C27"/>
    <mergeCell ref="B30:C30"/>
    <mergeCell ref="B3:C3"/>
    <mergeCell ref="B6:E6"/>
    <mergeCell ref="B8:E8"/>
    <mergeCell ref="B14:E14"/>
    <mergeCell ref="B19:E19"/>
    <mergeCell ref="B23:E2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1:O40"/>
  <sheetViews>
    <sheetView zoomScalePageLayoutView="0" workbookViewId="0" topLeftCell="A10">
      <selection activeCell="F20" sqref="F20"/>
    </sheetView>
  </sheetViews>
  <sheetFormatPr defaultColWidth="11.57421875" defaultRowHeight="12.75"/>
  <cols>
    <col min="1" max="2" width="1.28515625" style="0" customWidth="1"/>
    <col min="3" max="3" width="20.00390625" style="0" customWidth="1"/>
    <col min="4" max="4" width="9.00390625" style="0" customWidth="1"/>
    <col min="5" max="5" width="10.00390625" style="0" customWidth="1"/>
    <col min="6" max="6" width="10.140625" style="0" customWidth="1"/>
    <col min="7" max="7" width="13.7109375" style="0" customWidth="1"/>
    <col min="8" max="8" width="4.7109375" style="0" customWidth="1"/>
    <col min="9" max="9" width="8.8515625" style="0" customWidth="1"/>
    <col min="11" max="11" width="26.57421875" style="0" customWidth="1"/>
    <col min="14" max="14" width="11.8515625" style="0" customWidth="1"/>
  </cols>
  <sheetData>
    <row r="11" spans="3:15" ht="18">
      <c r="C11" s="58" t="s">
        <v>56</v>
      </c>
      <c r="D11" s="58"/>
      <c r="E11" s="58"/>
      <c r="F11" s="58"/>
      <c r="G11" s="58"/>
      <c r="H11" s="58"/>
      <c r="I11" s="58"/>
      <c r="J11" s="6"/>
      <c r="K11" s="58" t="s">
        <v>57</v>
      </c>
      <c r="L11" s="58"/>
      <c r="M11" s="58"/>
      <c r="N11" s="58"/>
      <c r="O11" s="6"/>
    </row>
    <row r="12" spans="3:15" ht="12.75">
      <c r="C12" s="59" t="s">
        <v>58</v>
      </c>
      <c r="D12" s="59" t="s">
        <v>59</v>
      </c>
      <c r="E12" s="59"/>
      <c r="F12" s="59"/>
      <c r="G12" s="59" t="s">
        <v>60</v>
      </c>
      <c r="H12" s="59"/>
      <c r="I12" s="59"/>
      <c r="J12" s="6"/>
      <c r="K12" s="59" t="s">
        <v>59</v>
      </c>
      <c r="L12" s="59"/>
      <c r="M12" s="59"/>
      <c r="N12" s="59"/>
      <c r="O12" s="6"/>
    </row>
    <row r="13" spans="3:15" ht="12.75">
      <c r="C13" s="59"/>
      <c r="D13" s="59" t="s">
        <v>61</v>
      </c>
      <c r="E13" s="59"/>
      <c r="F13" s="34" t="s">
        <v>62</v>
      </c>
      <c r="G13" s="59" t="s">
        <v>63</v>
      </c>
      <c r="H13" s="59"/>
      <c r="I13" s="34" t="s">
        <v>64</v>
      </c>
      <c r="J13" s="6"/>
      <c r="K13" s="34" t="s">
        <v>58</v>
      </c>
      <c r="L13" s="34" t="s">
        <v>65</v>
      </c>
      <c r="M13" s="34" t="s">
        <v>49</v>
      </c>
      <c r="N13" s="34" t="s">
        <v>16</v>
      </c>
      <c r="O13" s="6"/>
    </row>
    <row r="14" spans="3:15" ht="12.75">
      <c r="C14" s="60"/>
      <c r="D14" s="61" t="s">
        <v>66</v>
      </c>
      <c r="E14" s="61"/>
      <c r="F14" s="36">
        <v>300</v>
      </c>
      <c r="G14" s="61" t="s">
        <v>66</v>
      </c>
      <c r="H14" s="61"/>
      <c r="I14" s="37">
        <v>450</v>
      </c>
      <c r="J14" s="6"/>
      <c r="K14" s="35"/>
      <c r="L14" s="38">
        <f>D17*F17</f>
        <v>21</v>
      </c>
      <c r="M14" s="39">
        <v>450</v>
      </c>
      <c r="N14" s="39">
        <f>L14*M14</f>
        <v>9450</v>
      </c>
      <c r="O14" s="6"/>
    </row>
    <row r="15" spans="3:15" ht="12.75">
      <c r="C15" s="60"/>
      <c r="D15" s="61" t="s">
        <v>67</v>
      </c>
      <c r="E15" s="61"/>
      <c r="F15" s="36">
        <v>650</v>
      </c>
      <c r="G15" s="61" t="s">
        <v>67</v>
      </c>
      <c r="H15" s="61"/>
      <c r="I15" s="37">
        <v>600</v>
      </c>
      <c r="J15" s="6"/>
      <c r="K15" s="35"/>
      <c r="L15" s="40">
        <f>D22*F22</f>
        <v>9</v>
      </c>
      <c r="M15" s="39">
        <v>450</v>
      </c>
      <c r="N15" s="39">
        <f>L15*M15</f>
        <v>4050</v>
      </c>
      <c r="O15" s="6"/>
    </row>
    <row r="16" spans="3:15" ht="12.75">
      <c r="C16" s="60"/>
      <c r="D16" s="61" t="s">
        <v>68</v>
      </c>
      <c r="E16" s="61"/>
      <c r="F16" s="34" t="s">
        <v>69</v>
      </c>
      <c r="G16" s="59" t="s">
        <v>68</v>
      </c>
      <c r="H16" s="59"/>
      <c r="I16" s="34" t="s">
        <v>69</v>
      </c>
      <c r="J16" s="6"/>
      <c r="K16" s="35"/>
      <c r="L16" s="38">
        <f>D27*F27</f>
        <v>17.82</v>
      </c>
      <c r="M16" s="39">
        <v>450</v>
      </c>
      <c r="N16" s="39">
        <f>L16*M16</f>
        <v>8019</v>
      </c>
      <c r="O16" s="6"/>
    </row>
    <row r="17" spans="3:15" ht="12.75">
      <c r="C17" s="60"/>
      <c r="D17" s="61">
        <f>(F15-F14)*12</f>
        <v>4200</v>
      </c>
      <c r="E17" s="61"/>
      <c r="F17" s="41">
        <v>0.005</v>
      </c>
      <c r="G17" s="61">
        <f>(I15-I14)*12</f>
        <v>1800</v>
      </c>
      <c r="H17" s="61"/>
      <c r="I17" s="41">
        <v>0.005</v>
      </c>
      <c r="J17" s="6"/>
      <c r="K17" s="59" t="s">
        <v>60</v>
      </c>
      <c r="L17" s="59"/>
      <c r="M17" s="59"/>
      <c r="N17" s="59"/>
      <c r="O17" s="6"/>
    </row>
    <row r="18" spans="3:15" ht="12.75">
      <c r="C18" s="60"/>
      <c r="D18" s="59" t="s">
        <v>61</v>
      </c>
      <c r="E18" s="59"/>
      <c r="F18" s="34" t="s">
        <v>62</v>
      </c>
      <c r="G18" s="59" t="s">
        <v>63</v>
      </c>
      <c r="H18" s="59"/>
      <c r="I18" s="34" t="s">
        <v>64</v>
      </c>
      <c r="J18" s="6"/>
      <c r="K18" s="34" t="s">
        <v>58</v>
      </c>
      <c r="L18" s="34" t="s">
        <v>65</v>
      </c>
      <c r="M18" s="34" t="s">
        <v>49</v>
      </c>
      <c r="N18" s="34" t="s">
        <v>16</v>
      </c>
      <c r="O18" s="6"/>
    </row>
    <row r="19" spans="3:15" ht="12.75">
      <c r="C19" s="60"/>
      <c r="D19" s="61" t="s">
        <v>66</v>
      </c>
      <c r="E19" s="61"/>
      <c r="F19" s="36">
        <v>150</v>
      </c>
      <c r="G19" s="61" t="s">
        <v>66</v>
      </c>
      <c r="H19" s="61"/>
      <c r="I19" s="37">
        <v>270</v>
      </c>
      <c r="J19" s="6"/>
      <c r="K19" s="35"/>
      <c r="L19" s="38">
        <f>G17*I17</f>
        <v>9</v>
      </c>
      <c r="M19" s="39">
        <v>450</v>
      </c>
      <c r="N19" s="39">
        <f>L19*M19</f>
        <v>4050</v>
      </c>
      <c r="O19" s="6"/>
    </row>
    <row r="20" spans="3:15" ht="12.75">
      <c r="C20" s="60"/>
      <c r="D20" s="61" t="s">
        <v>67</v>
      </c>
      <c r="E20" s="61"/>
      <c r="F20" s="36">
        <v>300</v>
      </c>
      <c r="G20" s="61" t="s">
        <v>67</v>
      </c>
      <c r="H20" s="61"/>
      <c r="I20" s="37">
        <v>420</v>
      </c>
      <c r="J20" s="6"/>
      <c r="K20" s="35"/>
      <c r="L20" s="40">
        <f>G22*I22</f>
        <v>9</v>
      </c>
      <c r="M20" s="39">
        <v>450</v>
      </c>
      <c r="N20" s="39">
        <f>L20*M20</f>
        <v>4050</v>
      </c>
      <c r="O20" s="6"/>
    </row>
    <row r="21" spans="3:15" ht="12.75">
      <c r="C21" s="60"/>
      <c r="D21" s="61" t="s">
        <v>68</v>
      </c>
      <c r="E21" s="61"/>
      <c r="F21" s="34" t="s">
        <v>69</v>
      </c>
      <c r="G21" s="59" t="s">
        <v>68</v>
      </c>
      <c r="H21" s="59"/>
      <c r="I21" s="34" t="s">
        <v>69</v>
      </c>
      <c r="J21" s="6"/>
      <c r="K21" s="35"/>
      <c r="L21" s="38">
        <f>G27*I27</f>
        <v>12</v>
      </c>
      <c r="M21" s="39">
        <v>450</v>
      </c>
      <c r="N21" s="39">
        <f>L21*M21</f>
        <v>5400</v>
      </c>
      <c r="O21" s="6"/>
    </row>
    <row r="22" spans="3:15" ht="12.75">
      <c r="C22" s="60"/>
      <c r="D22" s="61">
        <f>(F20-F19)*12</f>
        <v>1800</v>
      </c>
      <c r="E22" s="61"/>
      <c r="F22" s="41">
        <v>0.005</v>
      </c>
      <c r="G22" s="61">
        <f>(I20-I19)*12</f>
        <v>1800</v>
      </c>
      <c r="H22" s="61"/>
      <c r="I22" s="41">
        <v>0.005</v>
      </c>
      <c r="J22" s="6"/>
      <c r="K22" s="6"/>
      <c r="L22" s="42"/>
      <c r="M22" s="43"/>
      <c r="N22" s="6"/>
      <c r="O22" s="6"/>
    </row>
    <row r="23" spans="3:15" ht="12.75">
      <c r="C23" s="60"/>
      <c r="D23" s="59" t="s">
        <v>61</v>
      </c>
      <c r="E23" s="59"/>
      <c r="F23" s="34" t="s">
        <v>62</v>
      </c>
      <c r="G23" s="59" t="s">
        <v>63</v>
      </c>
      <c r="H23" s="59"/>
      <c r="I23" s="34" t="s">
        <v>64</v>
      </c>
      <c r="J23" s="6"/>
      <c r="K23" s="44" t="s">
        <v>70</v>
      </c>
      <c r="L23" s="44"/>
      <c r="M23" s="45"/>
      <c r="N23" s="44"/>
      <c r="O23" s="44"/>
    </row>
    <row r="24" spans="3:15" ht="12.75">
      <c r="C24" s="60"/>
      <c r="D24" s="61" t="s">
        <v>66</v>
      </c>
      <c r="E24" s="61"/>
      <c r="F24" s="46">
        <v>230</v>
      </c>
      <c r="G24" s="61" t="s">
        <v>66</v>
      </c>
      <c r="H24" s="61"/>
      <c r="I24" s="37">
        <v>300</v>
      </c>
      <c r="J24" s="6"/>
      <c r="K24" s="6"/>
      <c r="L24" s="6"/>
      <c r="M24" s="43"/>
      <c r="N24" s="6"/>
      <c r="O24" s="6"/>
    </row>
    <row r="25" spans="3:14" ht="12" customHeight="1">
      <c r="C25" s="60"/>
      <c r="D25" s="61" t="s">
        <v>67</v>
      </c>
      <c r="E25" s="61"/>
      <c r="F25" s="37">
        <v>527</v>
      </c>
      <c r="G25" s="61" t="s">
        <v>67</v>
      </c>
      <c r="H25" s="61"/>
      <c r="I25" s="37">
        <v>500</v>
      </c>
      <c r="K25" s="6"/>
      <c r="L25" s="6"/>
      <c r="M25" s="6"/>
      <c r="N25" s="6"/>
    </row>
    <row r="26" spans="3:14" ht="12.75">
      <c r="C26" s="60"/>
      <c r="D26" s="61" t="s">
        <v>68</v>
      </c>
      <c r="E26" s="61"/>
      <c r="F26" s="34" t="s">
        <v>69</v>
      </c>
      <c r="G26" s="59" t="s">
        <v>68</v>
      </c>
      <c r="H26" s="59"/>
      <c r="I26" s="34" t="s">
        <v>69</v>
      </c>
      <c r="K26" s="6"/>
      <c r="L26" s="6"/>
      <c r="M26" s="6"/>
      <c r="N26" s="6"/>
    </row>
    <row r="27" spans="3:14" ht="12.75">
      <c r="C27" s="60"/>
      <c r="D27" s="61">
        <f>(F25-F24)*12</f>
        <v>3564</v>
      </c>
      <c r="E27" s="61"/>
      <c r="F27" s="41">
        <v>0.005</v>
      </c>
      <c r="G27" s="61">
        <f>(I25-I24)*12</f>
        <v>2400</v>
      </c>
      <c r="H27" s="61"/>
      <c r="I27" s="41">
        <v>0.005</v>
      </c>
      <c r="K27" s="6"/>
      <c r="L27" s="6"/>
      <c r="M27" s="6"/>
      <c r="N27" s="6"/>
    </row>
    <row r="31" spans="3:5" ht="12.75" customHeight="1">
      <c r="C31" s="62" t="s">
        <v>34</v>
      </c>
      <c r="D31" s="62"/>
      <c r="E31" s="62"/>
    </row>
    <row r="33" spans="3:10" ht="12.75" customHeight="1">
      <c r="C33" s="63" t="s">
        <v>71</v>
      </c>
      <c r="D33" s="63"/>
      <c r="E33" s="63"/>
      <c r="F33" s="63"/>
      <c r="G33" s="63"/>
      <c r="H33" s="63"/>
      <c r="I33" s="63"/>
      <c r="J33" s="63"/>
    </row>
    <row r="34" spans="3:10" ht="12.75">
      <c r="C34" s="63"/>
      <c r="D34" s="63"/>
      <c r="E34" s="63"/>
      <c r="F34" s="63"/>
      <c r="G34" s="63"/>
      <c r="H34" s="63"/>
      <c r="I34" s="63"/>
      <c r="J34" s="63"/>
    </row>
    <row r="35" spans="3:10" ht="12.75">
      <c r="C35" s="63"/>
      <c r="D35" s="63"/>
      <c r="E35" s="63"/>
      <c r="F35" s="63"/>
      <c r="G35" s="63"/>
      <c r="H35" s="63"/>
      <c r="I35" s="63"/>
      <c r="J35" s="63"/>
    </row>
    <row r="36" spans="3:10" ht="12.75">
      <c r="C36" s="63"/>
      <c r="D36" s="63"/>
      <c r="E36" s="63"/>
      <c r="F36" s="63"/>
      <c r="G36" s="63"/>
      <c r="H36" s="63"/>
      <c r="I36" s="63"/>
      <c r="J36" s="63"/>
    </row>
    <row r="37" spans="3:10" ht="12.75">
      <c r="C37" s="63"/>
      <c r="D37" s="63"/>
      <c r="E37" s="63"/>
      <c r="F37" s="63"/>
      <c r="G37" s="63"/>
      <c r="H37" s="63"/>
      <c r="I37" s="63"/>
      <c r="J37" s="63"/>
    </row>
    <row r="38" spans="3:10" ht="12.75">
      <c r="C38" s="63"/>
      <c r="D38" s="63"/>
      <c r="E38" s="63"/>
      <c r="F38" s="63"/>
      <c r="G38" s="63"/>
      <c r="H38" s="63"/>
      <c r="I38" s="63"/>
      <c r="J38" s="63"/>
    </row>
    <row r="39" spans="3:10" ht="12.75">
      <c r="C39" s="63"/>
      <c r="D39" s="63"/>
      <c r="E39" s="63"/>
      <c r="F39" s="63"/>
      <c r="G39" s="63"/>
      <c r="H39" s="63"/>
      <c r="I39" s="63"/>
      <c r="J39" s="63"/>
    </row>
    <row r="40" spans="3:10" ht="12.75">
      <c r="C40" s="63"/>
      <c r="D40" s="63"/>
      <c r="E40" s="63"/>
      <c r="F40" s="63"/>
      <c r="G40" s="63"/>
      <c r="H40" s="63"/>
      <c r="I40" s="63"/>
      <c r="J40" s="63"/>
    </row>
  </sheetData>
  <sheetProtection selectLockedCells="1" selectUnlockedCells="1"/>
  <mergeCells count="42">
    <mergeCell ref="C31:E31"/>
    <mergeCell ref="C33:J40"/>
    <mergeCell ref="D22:E22"/>
    <mergeCell ref="G22:H22"/>
    <mergeCell ref="C23:C27"/>
    <mergeCell ref="D23:E23"/>
    <mergeCell ref="G23:H23"/>
    <mergeCell ref="D26:E26"/>
    <mergeCell ref="K17:N17"/>
    <mergeCell ref="G26:H26"/>
    <mergeCell ref="D27:E27"/>
    <mergeCell ref="G27:H27"/>
    <mergeCell ref="D24:E24"/>
    <mergeCell ref="G24:H24"/>
    <mergeCell ref="D25:E25"/>
    <mergeCell ref="G25:H25"/>
    <mergeCell ref="C18:C22"/>
    <mergeCell ref="D18:E18"/>
    <mergeCell ref="G18:H18"/>
    <mergeCell ref="D19:E19"/>
    <mergeCell ref="G19:H19"/>
    <mergeCell ref="D20:E20"/>
    <mergeCell ref="G20:H20"/>
    <mergeCell ref="D21:E21"/>
    <mergeCell ref="G21:H21"/>
    <mergeCell ref="C14:C17"/>
    <mergeCell ref="D14:E14"/>
    <mergeCell ref="G14:H14"/>
    <mergeCell ref="D15:E15"/>
    <mergeCell ref="G15:H15"/>
    <mergeCell ref="D16:E16"/>
    <mergeCell ref="G16:H16"/>
    <mergeCell ref="D17:E17"/>
    <mergeCell ref="G17:H17"/>
    <mergeCell ref="C11:I11"/>
    <mergeCell ref="K11:N11"/>
    <mergeCell ref="C12:C13"/>
    <mergeCell ref="D12:F12"/>
    <mergeCell ref="G12:I12"/>
    <mergeCell ref="K12:N12"/>
    <mergeCell ref="D13:E13"/>
    <mergeCell ref="G13:H1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YakovlevaE</cp:lastModifiedBy>
  <dcterms:created xsi:type="dcterms:W3CDTF">2017-06-27T08:43:39Z</dcterms:created>
  <dcterms:modified xsi:type="dcterms:W3CDTF">2022-03-05T07:26:30Z</dcterms:modified>
  <cp:category/>
  <cp:version/>
  <cp:contentType/>
  <cp:contentStatus/>
</cp:coreProperties>
</file>